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9060" windowHeight="12480" activeTab="0"/>
  </bookViews>
  <sheets>
    <sheet name="Sheet1" sheetId="1" r:id="rId1"/>
    <sheet name="z to p tab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<sst xmlns="http://schemas.openxmlformats.org/spreadsheetml/2006/main" count="36" uniqueCount="36">
  <si>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Study identifier</t>
  </si>
  <si>
    <t>original r</t>
  </si>
  <si>
    <t>original n</t>
  </si>
  <si>
    <t>r'</t>
  </si>
  <si>
    <t>original p</t>
  </si>
  <si>
    <t>transformed p</t>
  </si>
  <si>
    <t>p to z</t>
  </si>
  <si>
    <t>r'*n</t>
  </si>
  <si>
    <t>z*n</t>
  </si>
  <si>
    <t>n2</t>
  </si>
  <si>
    <t>Overall z</t>
  </si>
  <si>
    <t>Overall p</t>
  </si>
  <si>
    <t>grand r'</t>
  </si>
  <si>
    <t>Estimate r</t>
  </si>
  <si>
    <t>p</t>
  </si>
  <si>
    <t>z</t>
  </si>
  <si>
    <t>adj p</t>
  </si>
  <si>
    <t>2 decimal p</t>
  </si>
  <si>
    <t>adj for rounding</t>
  </si>
  <si>
    <t>Adj ov p</t>
  </si>
  <si>
    <t>2006 3122 aa data</t>
  </si>
  <si>
    <t>2007 3122 aa data</t>
  </si>
  <si>
    <t>2008 3122 aa data</t>
  </si>
  <si>
    <t>2009 3122 aa data</t>
  </si>
  <si>
    <t>z to p</t>
  </si>
  <si>
    <t>Warning: crude interpolation only.  You might consider looking at a detailed table or using an on-line calculator to double-check the blue cells on Sheet1.</t>
  </si>
  <si>
    <t>if p is 1-tailed, change to 1</t>
  </si>
  <si>
    <t>Est'd p</t>
  </si>
  <si>
    <r>
      <t xml:space="preserve">Enter data in orange cells only. </t>
    </r>
    <r>
      <rPr>
        <sz val="10"/>
        <rFont val="Arial"/>
        <family val="0"/>
      </rPr>
      <t xml:space="preserve"> Results will be summarised in green for you in cell A21. </t>
    </r>
  </si>
  <si>
    <t xml:space="preserve"> If you know what you're doing you can easily add more studies/samples than 10 by carefully moving cell A21 and copying the rows.</t>
  </si>
  <si>
    <r>
      <t>Written by Winnifred Louis</t>
    </r>
    <r>
      <rPr>
        <sz val="10"/>
        <rFont val="Arial"/>
        <family val="0"/>
      </rPr>
      <t xml:space="preserve">, School of Psychology, University of Queensland.  You can distribute the following freely for non-commercial use provided you retain the credit to me and periodically send me   </t>
    </r>
  </si>
  <si>
    <t xml:space="preserve">V2.0 March 2017.  Meta-analysis worksheet based on Mark Horswill's PSYC7112 lecture as posted in the stats repository at the UQ School of Psychology.  </t>
  </si>
  <si>
    <t>--</t>
  </si>
  <si>
    <t>Same direction of corr?</t>
  </si>
  <si>
    <r>
      <rPr>
        <b/>
        <sz val="10"/>
        <rFont val="Arial"/>
        <family val="2"/>
      </rPr>
      <t xml:space="preserve">Note.  </t>
    </r>
    <r>
      <rPr>
        <sz val="10"/>
        <rFont val="Arial"/>
        <family val="0"/>
      </rPr>
      <t>In V1 of this file, the calculator didn't adjust properly if the data included both positive and negative correlations -- now they cancel each other out, which can mean a big drop in the p-value of course!</t>
    </r>
  </si>
  <si>
    <t>appreciative e-mails.  (Appreciative e-mails are useful for promotion &amp; tenure, eh!  Not to mention gratifying.).  You can reach me at w.louis@psy.uq.edu.au 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</si>
</sst>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M13" sqref="M13"/>
    </sheetView>
  </sheetViews>
  <sheetFormatPr defaultColWidth="8.8515625" defaultRowHeight="12.75"/>
  <cols>
    <col min="1" max="1" width="15.421875" style="0" customWidth="1"/>
    <col min="2" max="2" width="8.28125" style="0" customWidth="1"/>
    <col min="3" max="4" width="8.8515625" style="0" customWidth="1"/>
    <col min="5" max="5" width="22.421875" style="0" customWidth="1"/>
    <col min="6" max="6" width="10.421875" style="0" customWidth="1"/>
    <col min="7" max="7" width="8.8515625" style="0" customWidth="1"/>
    <col min="8" max="8" width="9.421875" style="0" customWidth="1"/>
    <col min="9" max="9" width="13.00390625" style="0" customWidth="1"/>
    <col min="10" max="10" width="12.00390625" style="0" customWidth="1"/>
  </cols>
  <sheetData>
    <row r="1" ht="12">
      <c r="A1" s="11" t="s">
        <v>30</v>
      </c>
    </row>
    <row r="2" ht="12">
      <c r="A2" s="14" t="s">
        <v>35</v>
      </c>
    </row>
    <row r="3" ht="12">
      <c r="A3" t="s">
        <v>31</v>
      </c>
    </row>
    <row r="4" ht="12">
      <c r="A4" s="10" t="s">
        <v>28</v>
      </c>
    </row>
    <row r="5" ht="12">
      <c r="A5" t="s">
        <v>29</v>
      </c>
    </row>
    <row r="6" ht="12">
      <c r="A6" s="12" t="s">
        <v>34</v>
      </c>
    </row>
    <row r="8" spans="1:13" ht="12">
      <c r="A8" t="s">
        <v>0</v>
      </c>
      <c r="B8" t="s">
        <v>1</v>
      </c>
      <c r="C8" t="s">
        <v>2</v>
      </c>
      <c r="D8" t="s">
        <v>4</v>
      </c>
      <c r="E8" t="s">
        <v>26</v>
      </c>
      <c r="F8" t="s">
        <v>3</v>
      </c>
      <c r="G8" t="s">
        <v>7</v>
      </c>
      <c r="H8" s="2" t="s">
        <v>12</v>
      </c>
      <c r="I8" t="s">
        <v>5</v>
      </c>
      <c r="J8" t="s">
        <v>6</v>
      </c>
      <c r="K8" t="s">
        <v>8</v>
      </c>
      <c r="L8" t="s">
        <v>9</v>
      </c>
      <c r="M8" s="12" t="s">
        <v>33</v>
      </c>
    </row>
    <row r="9" spans="1:13" ht="12">
      <c r="A9" s="4" t="s">
        <v>20</v>
      </c>
      <c r="B9" s="4">
        <v>0.53</v>
      </c>
      <c r="C9" s="4">
        <v>27</v>
      </c>
      <c r="D9" s="4">
        <v>0.002</v>
      </c>
      <c r="E9" s="4">
        <v>2</v>
      </c>
      <c r="F9">
        <f aca="true" t="shared" si="0" ref="F9:F18">0.5*(LN(1+B9)-LN(1-B9))</f>
        <v>0.5901451598411884</v>
      </c>
      <c r="G9">
        <f aca="true" t="shared" si="1" ref="G9:G18">F9*C9</f>
        <v>15.933919315712087</v>
      </c>
      <c r="H9">
        <f>SUM(G9:G18)/SUM(C9:C18)</f>
        <v>0.2929645263050732</v>
      </c>
      <c r="I9" s="5">
        <f aca="true" t="shared" si="2" ref="I9:I18">D9/E9</f>
        <v>0.001</v>
      </c>
      <c r="J9" s="3">
        <f>IF(L9=0,"",VLOOKUP(I9,'z to p table'!$D$5:$E$110,2))</f>
        <v>3.25</v>
      </c>
      <c r="K9">
        <f aca="true" t="shared" si="3" ref="K9:K18">IF(L9=0,"",J9*C9)</f>
        <v>87.75</v>
      </c>
      <c r="L9">
        <f>IF(C9&gt;0,C9*C9,0)</f>
        <v>729</v>
      </c>
      <c r="M9" s="13" t="s">
        <v>32</v>
      </c>
    </row>
    <row r="10" spans="1:13" ht="12">
      <c r="A10" s="4" t="s">
        <v>21</v>
      </c>
      <c r="B10" s="4">
        <v>0.401</v>
      </c>
      <c r="C10" s="4">
        <v>18</v>
      </c>
      <c r="D10" s="4">
        <v>0.068</v>
      </c>
      <c r="E10" s="4">
        <v>2</v>
      </c>
      <c r="F10">
        <f t="shared" si="0"/>
        <v>0.4248399741107789</v>
      </c>
      <c r="G10">
        <f t="shared" si="1"/>
        <v>7.647119533994021</v>
      </c>
      <c r="I10" s="5">
        <f t="shared" si="2"/>
        <v>0.034</v>
      </c>
      <c r="J10" s="3">
        <f>IF(M10="","",IF(M10="mismatch",-1*IF(L10=0,"",VLOOKUP(I10,'z to p table'!$D$5:$E$110,2)),IF(L10=0,"",VLOOKUP(I10,'z to p table'!$D$5:$E$110,2))))</f>
        <v>1.88</v>
      </c>
      <c r="K10">
        <f t="shared" si="3"/>
        <v>33.839999999999996</v>
      </c>
      <c r="L10">
        <f aca="true" t="shared" si="4" ref="L10:L18">IF(C10&gt;0,C10*C10,0)</f>
        <v>324</v>
      </c>
      <c r="M10" s="12" t="str">
        <f>IF(B10="","",IF(($B$9&lt;0),IF((B10&lt;0),"match","mismatch"),IF(($B$9&gt;=0),IF(B10="","",IF((B10&gt;=0),"match","mismatch")))))</f>
        <v>match</v>
      </c>
    </row>
    <row r="11" spans="1:13" ht="12">
      <c r="A11" s="4" t="s">
        <v>22</v>
      </c>
      <c r="B11" s="4">
        <v>0.294</v>
      </c>
      <c r="C11" s="4">
        <v>73</v>
      </c>
      <c r="D11" s="4">
        <v>0.006</v>
      </c>
      <c r="E11" s="4">
        <v>2</v>
      </c>
      <c r="F11">
        <f t="shared" si="0"/>
        <v>0.302939118783802</v>
      </c>
      <c r="G11">
        <f t="shared" si="1"/>
        <v>22.114555671217545</v>
      </c>
      <c r="H11" s="1" t="s">
        <v>13</v>
      </c>
      <c r="I11" s="5">
        <f t="shared" si="2"/>
        <v>0.003</v>
      </c>
      <c r="J11" s="3">
        <f>IF(M11="","",IF(M11="mismatch",-1*IF(L11=0,"",VLOOKUP(I11,'z to p table'!$D$5:$E$110,2)),IF(L11=0,"",VLOOKUP(I11,'z to p table'!$D$5:$E$110,2))))</f>
        <v>2.81</v>
      </c>
      <c r="K11">
        <f t="shared" si="3"/>
        <v>205.13</v>
      </c>
      <c r="L11">
        <f t="shared" si="4"/>
        <v>5329</v>
      </c>
      <c r="M11" s="12" t="str">
        <f aca="true" t="shared" si="5" ref="M11:M18">IF(B11="","",IF(($B$9&lt;0),IF((B11&lt;0),"match","mismatch"),IF(($B$9&gt;=0),IF(B11="","",IF((B11&gt;=0),"match","mismatch")))))</f>
        <v>match</v>
      </c>
    </row>
    <row r="12" spans="1:13" ht="12">
      <c r="A12" s="4" t="s">
        <v>23</v>
      </c>
      <c r="B12" s="4">
        <v>0.156</v>
      </c>
      <c r="C12" s="4">
        <v>82</v>
      </c>
      <c r="D12" s="4">
        <v>0.043</v>
      </c>
      <c r="E12" s="4">
        <v>2</v>
      </c>
      <c r="F12">
        <f t="shared" si="0"/>
        <v>0.1572842773181828</v>
      </c>
      <c r="G12">
        <f t="shared" si="1"/>
        <v>12.89731074009099</v>
      </c>
      <c r="H12">
        <f>(EXP(2*H9)-1)/(EXP(2*H9)+1)</f>
        <v>0.2848610743040965</v>
      </c>
      <c r="I12" s="5">
        <f t="shared" si="2"/>
        <v>0.0215</v>
      </c>
      <c r="J12" s="3">
        <f>IF(M12="","",IF(M12="mismatch",-1*IF(L12=0,"",VLOOKUP(I12,'z to p table'!$D$5:$E$110,2)),IF(L12=0,"",VLOOKUP(I12,'z to p table'!$D$5:$E$110,2))))</f>
        <v>2.05</v>
      </c>
      <c r="K12">
        <f t="shared" si="3"/>
        <v>168.1</v>
      </c>
      <c r="L12">
        <f t="shared" si="4"/>
        <v>6724</v>
      </c>
      <c r="M12" s="12" t="str">
        <f t="shared" si="5"/>
        <v>match</v>
      </c>
    </row>
    <row r="13" spans="1:13" ht="12">
      <c r="A13" s="4"/>
      <c r="B13" s="4"/>
      <c r="C13" s="4"/>
      <c r="D13" s="4"/>
      <c r="E13" s="4">
        <v>2</v>
      </c>
      <c r="F13">
        <f t="shared" si="0"/>
        <v>0</v>
      </c>
      <c r="G13">
        <f t="shared" si="1"/>
        <v>0</v>
      </c>
      <c r="I13">
        <f t="shared" si="2"/>
        <v>0</v>
      </c>
      <c r="J13" s="3">
        <f>IF(M13="","",IF(M13="mismatch",-1*IF(L13=0,"",VLOOKUP(I13,'z to p table'!$D$5:$E$110,2)),IF(L13=0,"",VLOOKUP(I13,'z to p table'!$D$5:$E$110,2))))</f>
      </c>
      <c r="K13">
        <f t="shared" si="3"/>
      </c>
      <c r="L13">
        <f t="shared" si="4"/>
        <v>0</v>
      </c>
      <c r="M13" s="12">
        <f t="shared" si="5"/>
      </c>
    </row>
    <row r="14" spans="1:13" ht="12">
      <c r="A14" s="4"/>
      <c r="B14" s="4"/>
      <c r="C14" s="4"/>
      <c r="D14" s="4"/>
      <c r="E14" s="4">
        <v>2</v>
      </c>
      <c r="F14">
        <f t="shared" si="0"/>
        <v>0</v>
      </c>
      <c r="G14">
        <f t="shared" si="1"/>
        <v>0</v>
      </c>
      <c r="I14">
        <f t="shared" si="2"/>
        <v>0</v>
      </c>
      <c r="J14" s="3">
        <f>IF(M14="","",IF(M14="mismatch",-1*IF(L14=0,"",VLOOKUP(I14,'z to p table'!$D$5:$E$110,2)),IF(L14=0,"",VLOOKUP(I14,'z to p table'!$D$5:$E$110,2))))</f>
      </c>
      <c r="K14">
        <f t="shared" si="3"/>
      </c>
      <c r="L14">
        <f t="shared" si="4"/>
        <v>0</v>
      </c>
      <c r="M14" s="12">
        <f t="shared" si="5"/>
      </c>
    </row>
    <row r="15" spans="1:13" ht="12">
      <c r="A15" s="4"/>
      <c r="B15" s="4"/>
      <c r="C15" s="4"/>
      <c r="D15" s="4"/>
      <c r="E15" s="4">
        <v>2</v>
      </c>
      <c r="F15">
        <f t="shared" si="0"/>
        <v>0</v>
      </c>
      <c r="G15">
        <f t="shared" si="1"/>
        <v>0</v>
      </c>
      <c r="H15" t="s">
        <v>10</v>
      </c>
      <c r="I15">
        <f t="shared" si="2"/>
        <v>0</v>
      </c>
      <c r="J15" s="3">
        <f>IF(M15="","",IF(M15="mismatch",-1*IF(L15=0,"",VLOOKUP(I15,'z to p table'!$D$5:$E$110,2)),IF(L15=0,"",VLOOKUP(I15,'z to p table'!$D$5:$E$110,2))))</f>
      </c>
      <c r="K15">
        <f t="shared" si="3"/>
      </c>
      <c r="L15">
        <f t="shared" si="4"/>
        <v>0</v>
      </c>
      <c r="M15" s="12">
        <f t="shared" si="5"/>
      </c>
    </row>
    <row r="16" spans="1:13" ht="12">
      <c r="A16" s="4"/>
      <c r="B16" s="4"/>
      <c r="C16" s="4"/>
      <c r="D16" s="4"/>
      <c r="E16" s="4">
        <v>2</v>
      </c>
      <c r="F16">
        <f t="shared" si="0"/>
        <v>0</v>
      </c>
      <c r="G16">
        <f t="shared" si="1"/>
        <v>0</v>
      </c>
      <c r="H16">
        <f>SUM(K9:K18)/(SQRT(SUM(L9:L18)))</f>
        <v>4.322272693042752</v>
      </c>
      <c r="I16">
        <f t="shared" si="2"/>
        <v>0</v>
      </c>
      <c r="J16" s="3">
        <f>IF(M16="","",IF(M16="mismatch",-1*IF(L16=0,"",VLOOKUP(I16,'z to p table'!$D$5:$E$110,2)),IF(L16=0,"",VLOOKUP(I16,'z to p table'!$D$5:$E$110,2))))</f>
      </c>
      <c r="K16">
        <f t="shared" si="3"/>
      </c>
      <c r="L16">
        <f t="shared" si="4"/>
        <v>0</v>
      </c>
      <c r="M16" s="12">
        <f t="shared" si="5"/>
      </c>
    </row>
    <row r="17" spans="1:13" ht="12">
      <c r="A17" s="4"/>
      <c r="B17" s="4"/>
      <c r="C17" s="4"/>
      <c r="D17" s="4"/>
      <c r="E17" s="4">
        <v>2</v>
      </c>
      <c r="F17">
        <f t="shared" si="0"/>
        <v>0</v>
      </c>
      <c r="G17">
        <f t="shared" si="1"/>
        <v>0</v>
      </c>
      <c r="I17">
        <f t="shared" si="2"/>
        <v>0</v>
      </c>
      <c r="J17" s="3">
        <f>IF(M17="","",IF(M17="mismatch",-1*IF(L17=0,"",VLOOKUP(I17,'z to p table'!$D$5:$E$110,2)),IF(L17=0,"",VLOOKUP(I17,'z to p table'!$D$5:$E$110,2))))</f>
      </c>
      <c r="K17">
        <f t="shared" si="3"/>
      </c>
      <c r="L17">
        <f t="shared" si="4"/>
        <v>0</v>
      </c>
      <c r="M17" s="12">
        <f t="shared" si="5"/>
      </c>
    </row>
    <row r="18" spans="1:13" ht="12">
      <c r="A18" s="4"/>
      <c r="B18" s="4"/>
      <c r="C18" s="4"/>
      <c r="D18" s="4"/>
      <c r="E18" s="4">
        <v>2</v>
      </c>
      <c r="F18">
        <f t="shared" si="0"/>
        <v>0</v>
      </c>
      <c r="G18">
        <f t="shared" si="1"/>
        <v>0</v>
      </c>
      <c r="I18">
        <f t="shared" si="2"/>
        <v>0</v>
      </c>
      <c r="J18" s="3">
        <f>IF(M18="","",IF(M18="mismatch",-1*IF(L18=0,"",VLOOKUP(I18,'z to p table'!$D$5:$E$110,2)),IF(L18=0,"",VLOOKUP(I18,'z to p table'!$D$5:$E$110,2))))</f>
      </c>
      <c r="K18">
        <f t="shared" si="3"/>
      </c>
      <c r="L18">
        <f t="shared" si="4"/>
        <v>0</v>
      </c>
      <c r="M18" s="12">
        <f t="shared" si="5"/>
      </c>
    </row>
    <row r="19" ht="12">
      <c r="H19" t="s">
        <v>11</v>
      </c>
    </row>
    <row r="20" ht="12">
      <c r="H20" s="3" t="str">
        <f>IF(VLOOKUP(ABS(H16),'z to p table'!$I$5:J$113,2)&lt;0.001,"&lt;.001",VLOOKUP(ABS(H16),'z to p table'!$I$5:J$113,2))</f>
        <v>&lt;.001</v>
      </c>
    </row>
    <row r="21" spans="1:7" ht="12">
      <c r="A21" s="9" t="str">
        <f>CONCATENATE("Meta-analysis of ",COUNT(C9:C13)," samples, with a combined N of ",SUM(C9:C13),", suggests a population r of ",ROUND(H12,2),", p",IF(H26="&lt;.001","&lt;.001",CONCATENATE(" = ",H26)),".")</f>
        <v>Meta-analysis of 4 samples, with a combined N of 200, suggests a population r of 0.28, p&lt;.001.</v>
      </c>
      <c r="B21" s="9"/>
      <c r="C21" s="9"/>
      <c r="D21" s="9"/>
      <c r="E21" s="9"/>
      <c r="F21" s="9"/>
      <c r="G21" s="9"/>
    </row>
    <row r="22" ht="12">
      <c r="H22" t="s">
        <v>19</v>
      </c>
    </row>
    <row r="23" ht="12">
      <c r="H23" t="str">
        <f>(IF(H20="&lt;.001","&lt;.001",H20*2))</f>
        <v>&lt;.001</v>
      </c>
    </row>
    <row r="25" ht="12">
      <c r="H25" s="1" t="s">
        <v>27</v>
      </c>
    </row>
    <row r="26" ht="12">
      <c r="H26" s="7" t="str">
        <f>IF(H23="&lt;.001","&lt;.001",IF(H23&lt;0.001,"&lt;.001",H23))</f>
        <v>&lt;.001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3"/>
  <sheetViews>
    <sheetView workbookViewId="0" topLeftCell="A85">
      <selection activeCell="I100" sqref="I100"/>
    </sheetView>
  </sheetViews>
  <sheetFormatPr defaultColWidth="8.8515625" defaultRowHeight="12.75"/>
  <sheetData>
    <row r="2" ht="12">
      <c r="B2" s="8" t="s">
        <v>25</v>
      </c>
    </row>
    <row r="3" spans="3:5" ht="12">
      <c r="C3" t="s">
        <v>14</v>
      </c>
      <c r="D3" t="s">
        <v>16</v>
      </c>
      <c r="E3" t="s">
        <v>15</v>
      </c>
    </row>
    <row r="4" spans="3:9" ht="12">
      <c r="C4" t="s">
        <v>17</v>
      </c>
      <c r="D4" t="s">
        <v>18</v>
      </c>
      <c r="I4" t="s">
        <v>24</v>
      </c>
    </row>
    <row r="5" spans="3:10" ht="12">
      <c r="C5">
        <v>0.001</v>
      </c>
      <c r="D5" s="5">
        <f aca="true" t="shared" si="0" ref="D5:D36">C5/2</f>
        <v>0.0005</v>
      </c>
      <c r="E5">
        <v>3.25</v>
      </c>
      <c r="F5" s="6">
        <f>VALUE(D5)</f>
        <v>0.0005</v>
      </c>
      <c r="I5">
        <v>0</v>
      </c>
      <c r="J5">
        <v>0.5</v>
      </c>
    </row>
    <row r="6" spans="3:10" ht="12">
      <c r="C6">
        <v>0.005</v>
      </c>
      <c r="D6" s="5">
        <f t="shared" si="0"/>
        <v>0.0025</v>
      </c>
      <c r="E6">
        <v>2.81</v>
      </c>
      <c r="F6" s="6">
        <f aca="true" t="shared" si="1" ref="F6:F69">VALUE(D6)</f>
        <v>0.0025</v>
      </c>
      <c r="I6">
        <v>0.01</v>
      </c>
      <c r="J6">
        <v>0.495</v>
      </c>
    </row>
    <row r="7" spans="3:10" ht="12">
      <c r="C7">
        <v>0.01</v>
      </c>
      <c r="D7" s="5">
        <f t="shared" si="0"/>
        <v>0.005</v>
      </c>
      <c r="E7">
        <v>2.57</v>
      </c>
      <c r="F7" s="6">
        <f t="shared" si="1"/>
        <v>0.005</v>
      </c>
      <c r="I7">
        <v>0.025</v>
      </c>
      <c r="J7">
        <v>0.49</v>
      </c>
    </row>
    <row r="8" spans="3:10" ht="12">
      <c r="C8">
        <v>0.015</v>
      </c>
      <c r="D8" s="5">
        <f t="shared" si="0"/>
        <v>0.0075</v>
      </c>
      <c r="E8">
        <v>2.43</v>
      </c>
      <c r="F8" s="6">
        <f t="shared" si="1"/>
        <v>0.0075</v>
      </c>
      <c r="I8">
        <v>0.04</v>
      </c>
      <c r="J8">
        <v>0.485</v>
      </c>
    </row>
    <row r="9" spans="3:10" ht="12">
      <c r="C9">
        <v>0.02</v>
      </c>
      <c r="D9" s="5">
        <f t="shared" si="0"/>
        <v>0.01</v>
      </c>
      <c r="E9">
        <v>2.32</v>
      </c>
      <c r="F9" s="6">
        <f t="shared" si="1"/>
        <v>0.01</v>
      </c>
      <c r="I9">
        <v>0.05</v>
      </c>
      <c r="J9">
        <v>0.48</v>
      </c>
    </row>
    <row r="10" spans="3:10" ht="12">
      <c r="C10">
        <v>0.025</v>
      </c>
      <c r="D10" s="5">
        <f t="shared" si="0"/>
        <v>0.0125</v>
      </c>
      <c r="E10">
        <v>2.24</v>
      </c>
      <c r="F10" s="6">
        <f t="shared" si="1"/>
        <v>0.0125</v>
      </c>
      <c r="I10">
        <v>0.06</v>
      </c>
      <c r="J10">
        <v>0.475</v>
      </c>
    </row>
    <row r="11" spans="3:10" ht="12">
      <c r="C11">
        <v>0.03</v>
      </c>
      <c r="D11" s="5">
        <f t="shared" si="0"/>
        <v>0.015</v>
      </c>
      <c r="E11">
        <v>2.17</v>
      </c>
      <c r="F11" s="6">
        <f t="shared" si="1"/>
        <v>0.015</v>
      </c>
      <c r="I11">
        <v>0.075</v>
      </c>
      <c r="J11">
        <v>0.47</v>
      </c>
    </row>
    <row r="12" spans="3:10" ht="12">
      <c r="C12">
        <v>0.035</v>
      </c>
      <c r="D12" s="5">
        <f t="shared" si="0"/>
        <v>0.0175</v>
      </c>
      <c r="E12">
        <v>2.11</v>
      </c>
      <c r="F12" s="6">
        <f t="shared" si="1"/>
        <v>0.0175</v>
      </c>
      <c r="I12">
        <v>0.09</v>
      </c>
      <c r="J12">
        <v>0.465</v>
      </c>
    </row>
    <row r="13" spans="3:10" ht="12">
      <c r="C13">
        <v>0.04</v>
      </c>
      <c r="D13" s="5">
        <f t="shared" si="0"/>
        <v>0.02</v>
      </c>
      <c r="E13">
        <v>2.05</v>
      </c>
      <c r="F13" s="6">
        <f t="shared" si="1"/>
        <v>0.02</v>
      </c>
      <c r="I13">
        <v>0.1</v>
      </c>
      <c r="J13">
        <v>0.46</v>
      </c>
    </row>
    <row r="14" spans="3:10" ht="12">
      <c r="C14">
        <v>0.045</v>
      </c>
      <c r="D14" s="5">
        <f t="shared" si="0"/>
        <v>0.0225</v>
      </c>
      <c r="E14">
        <v>2</v>
      </c>
      <c r="F14" s="6">
        <f t="shared" si="1"/>
        <v>0.0225</v>
      </c>
      <c r="I14">
        <v>0.11</v>
      </c>
      <c r="J14">
        <v>0.455</v>
      </c>
    </row>
    <row r="15" spans="3:10" ht="12">
      <c r="C15">
        <v>0.05</v>
      </c>
      <c r="D15" s="5">
        <f t="shared" si="0"/>
        <v>0.025</v>
      </c>
      <c r="E15">
        <v>1.96</v>
      </c>
      <c r="F15" s="6">
        <f t="shared" si="1"/>
        <v>0.025</v>
      </c>
      <c r="I15">
        <v>0.125</v>
      </c>
      <c r="J15">
        <v>0.45</v>
      </c>
    </row>
    <row r="16" spans="3:10" ht="12">
      <c r="C16">
        <f>C15+0.01</f>
        <v>0.060000000000000005</v>
      </c>
      <c r="D16" s="5">
        <f t="shared" si="0"/>
        <v>0.030000000000000002</v>
      </c>
      <c r="E16">
        <v>1.88</v>
      </c>
      <c r="F16" s="6">
        <f t="shared" si="1"/>
        <v>0.030000000000000002</v>
      </c>
      <c r="I16">
        <v>0.135</v>
      </c>
      <c r="J16">
        <v>0.445</v>
      </c>
    </row>
    <row r="17" spans="3:10" ht="12">
      <c r="C17">
        <f aca="true" t="shared" si="2" ref="C17:C80">C16+0.01</f>
        <v>0.07</v>
      </c>
      <c r="D17" s="5">
        <f t="shared" si="0"/>
        <v>0.035</v>
      </c>
      <c r="E17">
        <v>1.81</v>
      </c>
      <c r="F17" s="6">
        <f t="shared" si="1"/>
        <v>0.035</v>
      </c>
      <c r="I17">
        <v>0.15</v>
      </c>
      <c r="J17">
        <v>0.44</v>
      </c>
    </row>
    <row r="18" spans="3:10" ht="12">
      <c r="C18">
        <f t="shared" si="2"/>
        <v>0.08</v>
      </c>
      <c r="D18" s="5">
        <f t="shared" si="0"/>
        <v>0.04</v>
      </c>
      <c r="E18">
        <v>1.75</v>
      </c>
      <c r="F18" s="6">
        <f t="shared" si="1"/>
        <v>0.04</v>
      </c>
      <c r="I18">
        <v>0.165</v>
      </c>
      <c r="J18">
        <v>0.435</v>
      </c>
    </row>
    <row r="19" spans="3:10" ht="12">
      <c r="C19">
        <f t="shared" si="2"/>
        <v>0.09</v>
      </c>
      <c r="D19" s="5">
        <f t="shared" si="0"/>
        <v>0.045</v>
      </c>
      <c r="E19">
        <v>1.685</v>
      </c>
      <c r="F19" s="6">
        <f t="shared" si="1"/>
        <v>0.045</v>
      </c>
      <c r="I19">
        <v>0.175</v>
      </c>
      <c r="J19">
        <v>0.43</v>
      </c>
    </row>
    <row r="20" spans="3:10" ht="12">
      <c r="C20">
        <f t="shared" si="2"/>
        <v>0.09999999999999999</v>
      </c>
      <c r="D20" s="5">
        <f t="shared" si="0"/>
        <v>0.049999999999999996</v>
      </c>
      <c r="E20">
        <v>1.65</v>
      </c>
      <c r="F20" s="6">
        <f t="shared" si="1"/>
        <v>0.049999999999999996</v>
      </c>
      <c r="I20">
        <v>0.19</v>
      </c>
      <c r="J20">
        <v>0.425</v>
      </c>
    </row>
    <row r="21" spans="3:10" ht="12">
      <c r="C21">
        <f t="shared" si="2"/>
        <v>0.10999999999999999</v>
      </c>
      <c r="D21" s="5">
        <f t="shared" si="0"/>
        <v>0.05499999999999999</v>
      </c>
      <c r="E21">
        <v>1.6</v>
      </c>
      <c r="F21" s="6">
        <f t="shared" si="1"/>
        <v>0.05499999999999999</v>
      </c>
      <c r="I21">
        <v>0.2</v>
      </c>
      <c r="J21">
        <v>0.42</v>
      </c>
    </row>
    <row r="22" spans="3:10" ht="12">
      <c r="C22">
        <f t="shared" si="2"/>
        <v>0.11999999999999998</v>
      </c>
      <c r="D22" s="5">
        <f t="shared" si="0"/>
        <v>0.05999999999999999</v>
      </c>
      <c r="E22">
        <v>1.55</v>
      </c>
      <c r="F22" s="6">
        <f t="shared" si="1"/>
        <v>0.05999999999999999</v>
      </c>
      <c r="I22">
        <v>0.215</v>
      </c>
      <c r="J22">
        <v>0.415</v>
      </c>
    </row>
    <row r="23" spans="3:10" ht="12">
      <c r="C23">
        <f t="shared" si="2"/>
        <v>0.12999999999999998</v>
      </c>
      <c r="D23" s="5">
        <f t="shared" si="0"/>
        <v>0.06499999999999999</v>
      </c>
      <c r="E23">
        <v>1.515</v>
      </c>
      <c r="F23" s="6">
        <f t="shared" si="1"/>
        <v>0.06499999999999999</v>
      </c>
      <c r="I23">
        <v>0.23</v>
      </c>
      <c r="J23">
        <v>0.41</v>
      </c>
    </row>
    <row r="24" spans="3:10" ht="12">
      <c r="C24">
        <f t="shared" si="2"/>
        <v>0.13999999999999999</v>
      </c>
      <c r="D24" s="5">
        <f t="shared" si="0"/>
        <v>0.06999999999999999</v>
      </c>
      <c r="E24">
        <v>1.47</v>
      </c>
      <c r="F24" s="6">
        <f t="shared" si="1"/>
        <v>0.06999999999999999</v>
      </c>
      <c r="I24">
        <v>0.24</v>
      </c>
      <c r="J24">
        <v>0.405</v>
      </c>
    </row>
    <row r="25" spans="3:10" ht="12">
      <c r="C25">
        <f t="shared" si="2"/>
        <v>0.15</v>
      </c>
      <c r="D25" s="5">
        <f t="shared" si="0"/>
        <v>0.075</v>
      </c>
      <c r="E25">
        <v>1.44</v>
      </c>
      <c r="F25" s="6">
        <f t="shared" si="1"/>
        <v>0.075</v>
      </c>
      <c r="I25">
        <v>0.25</v>
      </c>
      <c r="J25">
        <v>0.4</v>
      </c>
    </row>
    <row r="26" spans="3:10" ht="12">
      <c r="C26">
        <f t="shared" si="2"/>
        <v>0.16</v>
      </c>
      <c r="D26" s="5">
        <f t="shared" si="0"/>
        <v>0.08</v>
      </c>
      <c r="E26">
        <v>1.4</v>
      </c>
      <c r="F26" s="6">
        <f t="shared" si="1"/>
        <v>0.08</v>
      </c>
      <c r="I26">
        <v>0.265</v>
      </c>
      <c r="J26">
        <v>0.395</v>
      </c>
    </row>
    <row r="27" spans="3:10" ht="12">
      <c r="C27">
        <f t="shared" si="2"/>
        <v>0.17</v>
      </c>
      <c r="D27" s="5">
        <f t="shared" si="0"/>
        <v>0.085</v>
      </c>
      <c r="E27">
        <v>1.37</v>
      </c>
      <c r="F27" s="6">
        <f t="shared" si="1"/>
        <v>0.085</v>
      </c>
      <c r="I27">
        <v>0.28</v>
      </c>
      <c r="J27">
        <v>0.39</v>
      </c>
    </row>
    <row r="28" spans="3:10" ht="12">
      <c r="C28">
        <f t="shared" si="2"/>
        <v>0.18000000000000002</v>
      </c>
      <c r="D28" s="5">
        <f t="shared" si="0"/>
        <v>0.09000000000000001</v>
      </c>
      <c r="E28">
        <v>1.34</v>
      </c>
      <c r="F28" s="6">
        <f t="shared" si="1"/>
        <v>0.09000000000000001</v>
      </c>
      <c r="I28">
        <v>0.29</v>
      </c>
      <c r="J28">
        <v>0.385</v>
      </c>
    </row>
    <row r="29" spans="3:10" ht="12">
      <c r="C29">
        <f t="shared" si="2"/>
        <v>0.19000000000000003</v>
      </c>
      <c r="D29" s="5">
        <f t="shared" si="0"/>
        <v>0.09500000000000001</v>
      </c>
      <c r="E29">
        <v>1.31</v>
      </c>
      <c r="F29" s="6">
        <f t="shared" si="1"/>
        <v>0.09500000000000001</v>
      </c>
      <c r="I29">
        <v>0.305</v>
      </c>
      <c r="J29">
        <v>0.38</v>
      </c>
    </row>
    <row r="30" spans="3:10" ht="12">
      <c r="C30">
        <f t="shared" si="2"/>
        <v>0.20000000000000004</v>
      </c>
      <c r="D30" s="5">
        <f t="shared" si="0"/>
        <v>0.10000000000000002</v>
      </c>
      <c r="E30">
        <v>1.28</v>
      </c>
      <c r="F30" s="6">
        <f t="shared" si="1"/>
        <v>0.10000000000000002</v>
      </c>
      <c r="I30">
        <v>0.32</v>
      </c>
      <c r="J30">
        <v>0.375</v>
      </c>
    </row>
    <row r="31" spans="3:10" ht="12">
      <c r="C31">
        <f t="shared" si="2"/>
        <v>0.21000000000000005</v>
      </c>
      <c r="D31" s="5">
        <f t="shared" si="0"/>
        <v>0.10500000000000002</v>
      </c>
      <c r="E31">
        <v>1.25</v>
      </c>
      <c r="F31" s="6">
        <f t="shared" si="1"/>
        <v>0.10500000000000002</v>
      </c>
      <c r="I31">
        <v>0.33</v>
      </c>
      <c r="J31">
        <v>0.37</v>
      </c>
    </row>
    <row r="32" spans="3:10" ht="12">
      <c r="C32">
        <f t="shared" si="2"/>
        <v>0.22000000000000006</v>
      </c>
      <c r="D32" s="5">
        <f t="shared" si="0"/>
        <v>0.11000000000000003</v>
      </c>
      <c r="E32">
        <v>1.23</v>
      </c>
      <c r="F32" s="6">
        <f t="shared" si="1"/>
        <v>0.11000000000000003</v>
      </c>
      <c r="I32">
        <v>0.345</v>
      </c>
      <c r="J32">
        <v>0.365</v>
      </c>
    </row>
    <row r="33" spans="3:10" ht="12">
      <c r="C33">
        <f t="shared" si="2"/>
        <v>0.23000000000000007</v>
      </c>
      <c r="D33" s="5">
        <f t="shared" si="0"/>
        <v>0.11500000000000003</v>
      </c>
      <c r="E33">
        <v>1.2</v>
      </c>
      <c r="F33" s="6">
        <f t="shared" si="1"/>
        <v>0.11500000000000003</v>
      </c>
      <c r="I33">
        <v>0.36</v>
      </c>
      <c r="J33">
        <v>0.36</v>
      </c>
    </row>
    <row r="34" spans="3:10" ht="12">
      <c r="C34">
        <f t="shared" si="2"/>
        <v>0.24000000000000007</v>
      </c>
      <c r="D34" s="5">
        <f t="shared" si="0"/>
        <v>0.12000000000000004</v>
      </c>
      <c r="E34">
        <v>1.175</v>
      </c>
      <c r="F34" s="6">
        <f t="shared" si="1"/>
        <v>0.12000000000000004</v>
      </c>
      <c r="I34">
        <v>0.37</v>
      </c>
      <c r="J34">
        <v>0.355</v>
      </c>
    </row>
    <row r="35" spans="3:10" ht="12">
      <c r="C35">
        <f t="shared" si="2"/>
        <v>0.25000000000000006</v>
      </c>
      <c r="D35" s="5">
        <f t="shared" si="0"/>
        <v>0.12500000000000003</v>
      </c>
      <c r="E35">
        <v>1.15</v>
      </c>
      <c r="F35" s="6">
        <f t="shared" si="1"/>
        <v>0.12500000000000003</v>
      </c>
      <c r="I35">
        <v>0.385</v>
      </c>
      <c r="J35">
        <v>0.35</v>
      </c>
    </row>
    <row r="36" spans="3:10" ht="12">
      <c r="C36">
        <f t="shared" si="2"/>
        <v>0.26000000000000006</v>
      </c>
      <c r="D36" s="5">
        <f t="shared" si="0"/>
        <v>0.13000000000000003</v>
      </c>
      <c r="E36">
        <v>1.13</v>
      </c>
      <c r="F36" s="6">
        <f t="shared" si="1"/>
        <v>0.13000000000000003</v>
      </c>
      <c r="I36">
        <v>0.4</v>
      </c>
      <c r="J36">
        <v>0.345</v>
      </c>
    </row>
    <row r="37" spans="3:10" ht="12">
      <c r="C37">
        <f t="shared" si="2"/>
        <v>0.2700000000000001</v>
      </c>
      <c r="D37" s="5">
        <f aca="true" t="shared" si="3" ref="D37:D68">C37/2</f>
        <v>0.13500000000000004</v>
      </c>
      <c r="E37">
        <v>1.1</v>
      </c>
      <c r="F37" s="6">
        <f t="shared" si="1"/>
        <v>0.13500000000000004</v>
      </c>
      <c r="I37">
        <v>0.41</v>
      </c>
      <c r="J37">
        <v>0.34</v>
      </c>
    </row>
    <row r="38" spans="3:10" ht="12">
      <c r="C38">
        <f t="shared" si="2"/>
        <v>0.2800000000000001</v>
      </c>
      <c r="D38" s="5">
        <f t="shared" si="3"/>
        <v>0.14000000000000004</v>
      </c>
      <c r="E38">
        <v>1.08</v>
      </c>
      <c r="F38" s="6">
        <f t="shared" si="1"/>
        <v>0.14000000000000004</v>
      </c>
      <c r="I38">
        <v>0.425</v>
      </c>
      <c r="J38">
        <v>0.335</v>
      </c>
    </row>
    <row r="39" spans="3:10" ht="12">
      <c r="C39">
        <f t="shared" si="2"/>
        <v>0.2900000000000001</v>
      </c>
      <c r="D39" s="5">
        <f t="shared" si="3"/>
        <v>0.14500000000000005</v>
      </c>
      <c r="E39">
        <v>1.05</v>
      </c>
      <c r="F39" s="6">
        <f t="shared" si="1"/>
        <v>0.14500000000000005</v>
      </c>
      <c r="I39">
        <v>0.44</v>
      </c>
      <c r="J39">
        <v>0.33</v>
      </c>
    </row>
    <row r="40" spans="3:10" ht="12">
      <c r="C40">
        <f t="shared" si="2"/>
        <v>0.3000000000000001</v>
      </c>
      <c r="D40" s="5">
        <f t="shared" si="3"/>
        <v>0.15000000000000005</v>
      </c>
      <c r="E40">
        <v>1.035</v>
      </c>
      <c r="F40" s="6">
        <f t="shared" si="1"/>
        <v>0.15000000000000005</v>
      </c>
      <c r="I40">
        <v>0.455</v>
      </c>
      <c r="J40">
        <v>0.325</v>
      </c>
    </row>
    <row r="41" spans="3:10" ht="12">
      <c r="C41">
        <f t="shared" si="2"/>
        <v>0.3100000000000001</v>
      </c>
      <c r="D41" s="5">
        <f t="shared" si="3"/>
        <v>0.15500000000000005</v>
      </c>
      <c r="E41">
        <v>1.015</v>
      </c>
      <c r="F41" s="6">
        <f t="shared" si="1"/>
        <v>0.15500000000000005</v>
      </c>
      <c r="I41">
        <v>0.47</v>
      </c>
      <c r="J41">
        <v>0.32</v>
      </c>
    </row>
    <row r="42" spans="3:10" ht="12">
      <c r="C42">
        <f t="shared" si="2"/>
        <v>0.3200000000000001</v>
      </c>
      <c r="D42" s="5">
        <f t="shared" si="3"/>
        <v>0.16000000000000006</v>
      </c>
      <c r="E42">
        <v>0.995</v>
      </c>
      <c r="F42" s="6">
        <f t="shared" si="1"/>
        <v>0.16000000000000006</v>
      </c>
      <c r="I42">
        <v>0.48</v>
      </c>
      <c r="J42">
        <v>0.315</v>
      </c>
    </row>
    <row r="43" spans="3:10" ht="12">
      <c r="C43">
        <f t="shared" si="2"/>
        <v>0.3300000000000001</v>
      </c>
      <c r="D43" s="5">
        <f t="shared" si="3"/>
        <v>0.16500000000000006</v>
      </c>
      <c r="E43">
        <v>0.97</v>
      </c>
      <c r="F43" s="6">
        <f t="shared" si="1"/>
        <v>0.16500000000000006</v>
      </c>
      <c r="I43">
        <v>0.495</v>
      </c>
      <c r="J43">
        <v>0.31</v>
      </c>
    </row>
    <row r="44" spans="3:10" ht="12">
      <c r="C44">
        <f t="shared" si="2"/>
        <v>0.34000000000000014</v>
      </c>
      <c r="D44" s="5">
        <f t="shared" si="3"/>
        <v>0.17000000000000007</v>
      </c>
      <c r="E44">
        <v>0.955</v>
      </c>
      <c r="F44" s="6">
        <f t="shared" si="1"/>
        <v>0.17000000000000007</v>
      </c>
      <c r="I44">
        <v>0.51</v>
      </c>
      <c r="J44">
        <v>0.305</v>
      </c>
    </row>
    <row r="45" spans="3:10" ht="12">
      <c r="C45">
        <f t="shared" si="2"/>
        <v>0.35000000000000014</v>
      </c>
      <c r="D45" s="5">
        <f t="shared" si="3"/>
        <v>0.17500000000000007</v>
      </c>
      <c r="E45">
        <v>0.93</v>
      </c>
      <c r="F45" s="6">
        <f t="shared" si="1"/>
        <v>0.17500000000000007</v>
      </c>
      <c r="I45">
        <v>0.525</v>
      </c>
      <c r="J45">
        <v>0.3</v>
      </c>
    </row>
    <row r="46" spans="3:10" ht="12">
      <c r="C46">
        <f t="shared" si="2"/>
        <v>0.36000000000000015</v>
      </c>
      <c r="D46" s="5">
        <f t="shared" si="3"/>
        <v>0.18000000000000008</v>
      </c>
      <c r="E46">
        <v>0.91</v>
      </c>
      <c r="F46" s="6">
        <f t="shared" si="1"/>
        <v>0.18000000000000008</v>
      </c>
      <c r="I46">
        <v>0.54</v>
      </c>
      <c r="J46">
        <v>0.295</v>
      </c>
    </row>
    <row r="47" spans="3:10" ht="12">
      <c r="C47">
        <f t="shared" si="2"/>
        <v>0.37000000000000016</v>
      </c>
      <c r="D47" s="5">
        <f t="shared" si="3"/>
        <v>0.18500000000000008</v>
      </c>
      <c r="E47">
        <v>0.895</v>
      </c>
      <c r="F47" s="6">
        <f t="shared" si="1"/>
        <v>0.18500000000000008</v>
      </c>
      <c r="I47">
        <v>0.555</v>
      </c>
      <c r="J47">
        <v>0.29</v>
      </c>
    </row>
    <row r="48" spans="3:10" ht="12">
      <c r="C48">
        <f t="shared" si="2"/>
        <v>0.38000000000000017</v>
      </c>
      <c r="D48" s="5">
        <f t="shared" si="3"/>
        <v>0.19000000000000009</v>
      </c>
      <c r="E48">
        <v>0.875</v>
      </c>
      <c r="F48" s="6">
        <f t="shared" si="1"/>
        <v>0.19000000000000009</v>
      </c>
      <c r="I48">
        <v>0.57</v>
      </c>
      <c r="J48">
        <v>0.285</v>
      </c>
    </row>
    <row r="49" spans="3:10" ht="12">
      <c r="C49">
        <f t="shared" si="2"/>
        <v>0.3900000000000002</v>
      </c>
      <c r="D49" s="5">
        <f t="shared" si="3"/>
        <v>0.1950000000000001</v>
      </c>
      <c r="E49">
        <v>0.86</v>
      </c>
      <c r="F49" s="6">
        <f t="shared" si="1"/>
        <v>0.1950000000000001</v>
      </c>
      <c r="I49">
        <v>0.585</v>
      </c>
      <c r="J49">
        <v>0.28</v>
      </c>
    </row>
    <row r="50" spans="3:10" ht="12">
      <c r="C50">
        <f t="shared" si="2"/>
        <v>0.4000000000000002</v>
      </c>
      <c r="D50" s="5">
        <f t="shared" si="3"/>
        <v>0.2000000000000001</v>
      </c>
      <c r="E50">
        <v>0.84</v>
      </c>
      <c r="F50" s="6">
        <f t="shared" si="1"/>
        <v>0.2000000000000001</v>
      </c>
      <c r="I50">
        <v>0.6</v>
      </c>
      <c r="J50">
        <v>0.275</v>
      </c>
    </row>
    <row r="51" spans="3:10" ht="12">
      <c r="C51">
        <f t="shared" si="2"/>
        <v>0.4100000000000002</v>
      </c>
      <c r="D51" s="5">
        <f t="shared" si="3"/>
        <v>0.2050000000000001</v>
      </c>
      <c r="E51">
        <v>0.825</v>
      </c>
      <c r="F51" s="6">
        <f t="shared" si="1"/>
        <v>0.2050000000000001</v>
      </c>
      <c r="I51">
        <v>0.61</v>
      </c>
      <c r="J51">
        <v>0.27</v>
      </c>
    </row>
    <row r="52" spans="3:10" ht="12">
      <c r="C52">
        <f t="shared" si="2"/>
        <v>0.4200000000000002</v>
      </c>
      <c r="D52" s="5">
        <f t="shared" si="3"/>
        <v>0.2100000000000001</v>
      </c>
      <c r="E52">
        <v>0.805</v>
      </c>
      <c r="F52" s="6">
        <f t="shared" si="1"/>
        <v>0.2100000000000001</v>
      </c>
      <c r="I52">
        <v>0.625</v>
      </c>
      <c r="J52">
        <v>0.265</v>
      </c>
    </row>
    <row r="53" spans="3:10" ht="12">
      <c r="C53">
        <f t="shared" si="2"/>
        <v>0.4300000000000002</v>
      </c>
      <c r="D53" s="5">
        <f t="shared" si="3"/>
        <v>0.2150000000000001</v>
      </c>
      <c r="E53">
        <v>0.79</v>
      </c>
      <c r="F53" s="6">
        <f t="shared" si="1"/>
        <v>0.2150000000000001</v>
      </c>
      <c r="I53">
        <v>0.64</v>
      </c>
      <c r="J53">
        <v>0.26</v>
      </c>
    </row>
    <row r="54" spans="3:10" ht="12">
      <c r="C54">
        <f t="shared" si="2"/>
        <v>0.4400000000000002</v>
      </c>
      <c r="D54" s="5">
        <f t="shared" si="3"/>
        <v>0.2200000000000001</v>
      </c>
      <c r="E54">
        <v>0.77</v>
      </c>
      <c r="F54" s="6">
        <f t="shared" si="1"/>
        <v>0.2200000000000001</v>
      </c>
      <c r="I54">
        <v>0.66</v>
      </c>
      <c r="J54">
        <v>0.255</v>
      </c>
    </row>
    <row r="55" spans="3:10" ht="12">
      <c r="C55">
        <f t="shared" si="2"/>
        <v>0.45000000000000023</v>
      </c>
      <c r="D55" s="5">
        <f t="shared" si="3"/>
        <v>0.22500000000000012</v>
      </c>
      <c r="E55">
        <v>0.755</v>
      </c>
      <c r="F55" s="6">
        <f t="shared" si="1"/>
        <v>0.22500000000000012</v>
      </c>
      <c r="I55">
        <v>0.675</v>
      </c>
      <c r="J55">
        <v>0.25</v>
      </c>
    </row>
    <row r="56" spans="3:10" ht="12">
      <c r="C56">
        <f t="shared" si="2"/>
        <v>0.46000000000000024</v>
      </c>
      <c r="D56" s="5">
        <f t="shared" si="3"/>
        <v>0.23000000000000012</v>
      </c>
      <c r="E56">
        <v>0.74</v>
      </c>
      <c r="F56" s="6">
        <f t="shared" si="1"/>
        <v>0.23000000000000012</v>
      </c>
      <c r="I56">
        <v>0.69</v>
      </c>
      <c r="J56">
        <v>0.245</v>
      </c>
    </row>
    <row r="57" spans="3:10" ht="12">
      <c r="C57">
        <f t="shared" si="2"/>
        <v>0.47000000000000025</v>
      </c>
      <c r="D57" s="5">
        <f t="shared" si="3"/>
        <v>0.23500000000000013</v>
      </c>
      <c r="E57">
        <v>0.72</v>
      </c>
      <c r="F57" s="6">
        <f t="shared" si="1"/>
        <v>0.23500000000000013</v>
      </c>
      <c r="I57">
        <v>0.705</v>
      </c>
      <c r="J57">
        <v>0.24</v>
      </c>
    </row>
    <row r="58" spans="3:10" ht="12">
      <c r="C58">
        <f t="shared" si="2"/>
        <v>0.48000000000000026</v>
      </c>
      <c r="D58" s="5">
        <f t="shared" si="3"/>
        <v>0.24000000000000013</v>
      </c>
      <c r="E58">
        <v>0.705</v>
      </c>
      <c r="F58" s="6">
        <f t="shared" si="1"/>
        <v>0.24000000000000013</v>
      </c>
      <c r="I58">
        <v>0.72</v>
      </c>
      <c r="J58">
        <v>0.235</v>
      </c>
    </row>
    <row r="59" spans="3:10" ht="12">
      <c r="C59">
        <f t="shared" si="2"/>
        <v>0.49000000000000027</v>
      </c>
      <c r="D59" s="5">
        <f t="shared" si="3"/>
        <v>0.24500000000000013</v>
      </c>
      <c r="E59">
        <v>0.69</v>
      </c>
      <c r="F59" s="6">
        <f t="shared" si="1"/>
        <v>0.24500000000000013</v>
      </c>
      <c r="I59">
        <v>0.74</v>
      </c>
      <c r="J59">
        <v>0.23</v>
      </c>
    </row>
    <row r="60" spans="3:10" ht="12">
      <c r="C60">
        <f t="shared" si="2"/>
        <v>0.5000000000000002</v>
      </c>
      <c r="D60" s="5">
        <f t="shared" si="3"/>
        <v>0.2500000000000001</v>
      </c>
      <c r="E60">
        <v>0.675</v>
      </c>
      <c r="F60" s="6">
        <f t="shared" si="1"/>
        <v>0.2500000000000001</v>
      </c>
      <c r="I60">
        <v>0.755</v>
      </c>
      <c r="J60">
        <v>0.225</v>
      </c>
    </row>
    <row r="61" spans="3:10" ht="12">
      <c r="C61">
        <f t="shared" si="2"/>
        <v>0.5100000000000002</v>
      </c>
      <c r="D61" s="5">
        <f t="shared" si="3"/>
        <v>0.2550000000000001</v>
      </c>
      <c r="E61">
        <v>0.66</v>
      </c>
      <c r="F61" s="6">
        <f t="shared" si="1"/>
        <v>0.2550000000000001</v>
      </c>
      <c r="I61">
        <v>0.77</v>
      </c>
      <c r="J61">
        <v>0.22</v>
      </c>
    </row>
    <row r="62" spans="3:10" ht="12">
      <c r="C62">
        <f t="shared" si="2"/>
        <v>0.5200000000000002</v>
      </c>
      <c r="D62" s="5">
        <f t="shared" si="3"/>
        <v>0.2600000000000001</v>
      </c>
      <c r="E62">
        <v>0.64</v>
      </c>
      <c r="F62" s="6">
        <f t="shared" si="1"/>
        <v>0.2600000000000001</v>
      </c>
      <c r="I62">
        <v>0.79</v>
      </c>
      <c r="J62">
        <v>0.215</v>
      </c>
    </row>
    <row r="63" spans="3:10" ht="12">
      <c r="C63">
        <f t="shared" si="2"/>
        <v>0.5300000000000002</v>
      </c>
      <c r="D63" s="5">
        <f t="shared" si="3"/>
        <v>0.2650000000000001</v>
      </c>
      <c r="E63">
        <v>0.625</v>
      </c>
      <c r="F63" s="6">
        <f t="shared" si="1"/>
        <v>0.2650000000000001</v>
      </c>
      <c r="I63">
        <v>0.805</v>
      </c>
      <c r="J63">
        <v>0.21</v>
      </c>
    </row>
    <row r="64" spans="3:10" ht="12">
      <c r="C64">
        <f t="shared" si="2"/>
        <v>0.5400000000000003</v>
      </c>
      <c r="D64" s="5">
        <f t="shared" si="3"/>
        <v>0.27000000000000013</v>
      </c>
      <c r="E64">
        <v>0.61</v>
      </c>
      <c r="F64" s="6">
        <f t="shared" si="1"/>
        <v>0.27000000000000013</v>
      </c>
      <c r="I64">
        <v>0.825</v>
      </c>
      <c r="J64">
        <v>0.205</v>
      </c>
    </row>
    <row r="65" spans="3:10" ht="12">
      <c r="C65">
        <f t="shared" si="2"/>
        <v>0.5500000000000003</v>
      </c>
      <c r="D65" s="5">
        <f t="shared" si="3"/>
        <v>0.27500000000000013</v>
      </c>
      <c r="E65">
        <v>0.6</v>
      </c>
      <c r="F65" s="6">
        <f t="shared" si="1"/>
        <v>0.27500000000000013</v>
      </c>
      <c r="I65">
        <v>0.84</v>
      </c>
      <c r="J65">
        <v>0.2</v>
      </c>
    </row>
    <row r="66" spans="3:10" ht="12">
      <c r="C66">
        <f t="shared" si="2"/>
        <v>0.5600000000000003</v>
      </c>
      <c r="D66" s="5">
        <f t="shared" si="3"/>
        <v>0.28000000000000014</v>
      </c>
      <c r="E66">
        <v>0.585</v>
      </c>
      <c r="F66" s="6">
        <f t="shared" si="1"/>
        <v>0.28000000000000014</v>
      </c>
      <c r="I66">
        <v>0.86</v>
      </c>
      <c r="J66">
        <v>0.195</v>
      </c>
    </row>
    <row r="67" spans="3:10" ht="12">
      <c r="C67">
        <f t="shared" si="2"/>
        <v>0.5700000000000003</v>
      </c>
      <c r="D67" s="5">
        <f t="shared" si="3"/>
        <v>0.28500000000000014</v>
      </c>
      <c r="E67">
        <v>0.57</v>
      </c>
      <c r="F67" s="6">
        <f t="shared" si="1"/>
        <v>0.28500000000000014</v>
      </c>
      <c r="I67">
        <v>0.875</v>
      </c>
      <c r="J67">
        <v>0.19</v>
      </c>
    </row>
    <row r="68" spans="3:10" ht="12">
      <c r="C68">
        <f t="shared" si="2"/>
        <v>0.5800000000000003</v>
      </c>
      <c r="D68" s="5">
        <f t="shared" si="3"/>
        <v>0.29000000000000015</v>
      </c>
      <c r="E68">
        <v>0.555</v>
      </c>
      <c r="F68" s="6">
        <f t="shared" si="1"/>
        <v>0.29000000000000015</v>
      </c>
      <c r="I68">
        <v>0.895</v>
      </c>
      <c r="J68">
        <v>0.185</v>
      </c>
    </row>
    <row r="69" spans="3:10" ht="12">
      <c r="C69">
        <f t="shared" si="2"/>
        <v>0.5900000000000003</v>
      </c>
      <c r="D69" s="5">
        <f aca="true" t="shared" si="4" ref="D69:D100">C69/2</f>
        <v>0.29500000000000015</v>
      </c>
      <c r="E69">
        <v>0.54</v>
      </c>
      <c r="F69" s="6">
        <f t="shared" si="1"/>
        <v>0.29500000000000015</v>
      </c>
      <c r="I69">
        <v>0.91</v>
      </c>
      <c r="J69">
        <v>0.18</v>
      </c>
    </row>
    <row r="70" spans="3:10" ht="12">
      <c r="C70">
        <f t="shared" si="2"/>
        <v>0.6000000000000003</v>
      </c>
      <c r="D70" s="5">
        <f t="shared" si="4"/>
        <v>0.30000000000000016</v>
      </c>
      <c r="E70">
        <v>0.525</v>
      </c>
      <c r="F70" s="6">
        <f aca="true" t="shared" si="5" ref="F70:F110">VALUE(D70)</f>
        <v>0.30000000000000016</v>
      </c>
      <c r="I70">
        <v>0.93</v>
      </c>
      <c r="J70">
        <v>0.175</v>
      </c>
    </row>
    <row r="71" spans="3:10" ht="12">
      <c r="C71">
        <f t="shared" si="2"/>
        <v>0.6100000000000003</v>
      </c>
      <c r="D71" s="5">
        <f t="shared" si="4"/>
        <v>0.30500000000000016</v>
      </c>
      <c r="E71">
        <v>0.51</v>
      </c>
      <c r="F71" s="6">
        <f t="shared" si="5"/>
        <v>0.30500000000000016</v>
      </c>
      <c r="I71">
        <v>0.955</v>
      </c>
      <c r="J71">
        <v>0.17</v>
      </c>
    </row>
    <row r="72" spans="3:10" ht="12">
      <c r="C72">
        <f t="shared" si="2"/>
        <v>0.6200000000000003</v>
      </c>
      <c r="D72" s="5">
        <f t="shared" si="4"/>
        <v>0.31000000000000016</v>
      </c>
      <c r="E72">
        <v>0.495</v>
      </c>
      <c r="F72" s="6">
        <f t="shared" si="5"/>
        <v>0.31000000000000016</v>
      </c>
      <c r="I72">
        <v>0.97</v>
      </c>
      <c r="J72">
        <v>0.165</v>
      </c>
    </row>
    <row r="73" spans="3:10" ht="12">
      <c r="C73">
        <f t="shared" si="2"/>
        <v>0.6300000000000003</v>
      </c>
      <c r="D73" s="5">
        <f t="shared" si="4"/>
        <v>0.31500000000000017</v>
      </c>
      <c r="E73">
        <v>0.48</v>
      </c>
      <c r="F73" s="6">
        <f t="shared" si="5"/>
        <v>0.31500000000000017</v>
      </c>
      <c r="I73">
        <v>0.995</v>
      </c>
      <c r="J73">
        <v>0.16</v>
      </c>
    </row>
    <row r="74" spans="3:10" ht="12">
      <c r="C74">
        <f t="shared" si="2"/>
        <v>0.6400000000000003</v>
      </c>
      <c r="D74" s="5">
        <f t="shared" si="4"/>
        <v>0.3200000000000002</v>
      </c>
      <c r="E74">
        <v>0.47</v>
      </c>
      <c r="F74" s="6">
        <f t="shared" si="5"/>
        <v>0.3200000000000002</v>
      </c>
      <c r="I74">
        <v>1.015</v>
      </c>
      <c r="J74">
        <v>0.155</v>
      </c>
    </row>
    <row r="75" spans="3:10" ht="12">
      <c r="C75">
        <f t="shared" si="2"/>
        <v>0.6500000000000004</v>
      </c>
      <c r="D75" s="5">
        <f t="shared" si="4"/>
        <v>0.3250000000000002</v>
      </c>
      <c r="E75">
        <v>0.455</v>
      </c>
      <c r="F75" s="6">
        <f t="shared" si="5"/>
        <v>0.3250000000000002</v>
      </c>
      <c r="I75">
        <v>1.035</v>
      </c>
      <c r="J75">
        <v>0.15</v>
      </c>
    </row>
    <row r="76" spans="3:10" ht="12">
      <c r="C76">
        <f t="shared" si="2"/>
        <v>0.6600000000000004</v>
      </c>
      <c r="D76" s="5">
        <f t="shared" si="4"/>
        <v>0.3300000000000002</v>
      </c>
      <c r="E76">
        <v>0.44</v>
      </c>
      <c r="F76" s="6">
        <f t="shared" si="5"/>
        <v>0.3300000000000002</v>
      </c>
      <c r="I76">
        <v>1.05</v>
      </c>
      <c r="J76">
        <v>0.145</v>
      </c>
    </row>
    <row r="77" spans="3:10" ht="12">
      <c r="C77">
        <f t="shared" si="2"/>
        <v>0.6700000000000004</v>
      </c>
      <c r="D77" s="5">
        <f t="shared" si="4"/>
        <v>0.3350000000000002</v>
      </c>
      <c r="E77">
        <v>0.425</v>
      </c>
      <c r="F77" s="6">
        <f t="shared" si="5"/>
        <v>0.3350000000000002</v>
      </c>
      <c r="I77">
        <v>1.08</v>
      </c>
      <c r="J77">
        <v>0.14</v>
      </c>
    </row>
    <row r="78" spans="3:10" ht="12">
      <c r="C78">
        <f t="shared" si="2"/>
        <v>0.6800000000000004</v>
      </c>
      <c r="D78" s="5">
        <f t="shared" si="4"/>
        <v>0.3400000000000002</v>
      </c>
      <c r="E78">
        <v>0.41</v>
      </c>
      <c r="F78" s="6">
        <f t="shared" si="5"/>
        <v>0.3400000000000002</v>
      </c>
      <c r="I78">
        <v>1.1</v>
      </c>
      <c r="J78">
        <v>0.135</v>
      </c>
    </row>
    <row r="79" spans="3:10" ht="12">
      <c r="C79">
        <f t="shared" si="2"/>
        <v>0.6900000000000004</v>
      </c>
      <c r="D79" s="5">
        <f t="shared" si="4"/>
        <v>0.3450000000000002</v>
      </c>
      <c r="E79">
        <v>0.4</v>
      </c>
      <c r="F79" s="6">
        <f t="shared" si="5"/>
        <v>0.3450000000000002</v>
      </c>
      <c r="I79">
        <v>1.13</v>
      </c>
      <c r="J79">
        <v>0.13</v>
      </c>
    </row>
    <row r="80" spans="3:10" ht="12">
      <c r="C80">
        <f t="shared" si="2"/>
        <v>0.7000000000000004</v>
      </c>
      <c r="D80" s="5">
        <f t="shared" si="4"/>
        <v>0.3500000000000002</v>
      </c>
      <c r="E80">
        <v>0.385</v>
      </c>
      <c r="F80" s="6">
        <f t="shared" si="5"/>
        <v>0.3500000000000002</v>
      </c>
      <c r="I80">
        <v>1.15</v>
      </c>
      <c r="J80">
        <v>0.125</v>
      </c>
    </row>
    <row r="81" spans="3:10" ht="12">
      <c r="C81">
        <f aca="true" t="shared" si="6" ref="C81:C104">C80+0.01</f>
        <v>0.7100000000000004</v>
      </c>
      <c r="D81" s="5">
        <f t="shared" si="4"/>
        <v>0.3550000000000002</v>
      </c>
      <c r="E81">
        <v>0.37</v>
      </c>
      <c r="F81" s="6">
        <f t="shared" si="5"/>
        <v>0.3550000000000002</v>
      </c>
      <c r="I81">
        <v>1.175</v>
      </c>
      <c r="J81">
        <v>0.12</v>
      </c>
    </row>
    <row r="82" spans="3:10" ht="12">
      <c r="C82">
        <f t="shared" si="6"/>
        <v>0.7200000000000004</v>
      </c>
      <c r="D82" s="5">
        <f t="shared" si="4"/>
        <v>0.3600000000000002</v>
      </c>
      <c r="E82">
        <v>0.36</v>
      </c>
      <c r="F82" s="6">
        <f t="shared" si="5"/>
        <v>0.3600000000000002</v>
      </c>
      <c r="I82">
        <v>1.2</v>
      </c>
      <c r="J82">
        <v>0.115</v>
      </c>
    </row>
    <row r="83" spans="3:10" ht="12">
      <c r="C83">
        <f t="shared" si="6"/>
        <v>0.7300000000000004</v>
      </c>
      <c r="D83" s="5">
        <f t="shared" si="4"/>
        <v>0.3650000000000002</v>
      </c>
      <c r="E83">
        <v>0.345</v>
      </c>
      <c r="F83" s="6">
        <f t="shared" si="5"/>
        <v>0.3650000000000002</v>
      </c>
      <c r="I83">
        <v>1.23</v>
      </c>
      <c r="J83">
        <v>0.11</v>
      </c>
    </row>
    <row r="84" spans="3:10" ht="12">
      <c r="C84">
        <f t="shared" si="6"/>
        <v>0.7400000000000004</v>
      </c>
      <c r="D84" s="5">
        <f t="shared" si="4"/>
        <v>0.3700000000000002</v>
      </c>
      <c r="E84">
        <v>0.33</v>
      </c>
      <c r="F84" s="6">
        <f t="shared" si="5"/>
        <v>0.3700000000000002</v>
      </c>
      <c r="I84">
        <v>1.25</v>
      </c>
      <c r="J84">
        <v>0.105</v>
      </c>
    </row>
    <row r="85" spans="3:10" ht="12">
      <c r="C85">
        <f t="shared" si="6"/>
        <v>0.7500000000000004</v>
      </c>
      <c r="D85" s="5">
        <f t="shared" si="4"/>
        <v>0.3750000000000002</v>
      </c>
      <c r="E85">
        <v>0.32</v>
      </c>
      <c r="F85" s="6">
        <f t="shared" si="5"/>
        <v>0.3750000000000002</v>
      </c>
      <c r="I85">
        <v>1.28</v>
      </c>
      <c r="J85">
        <v>0.1</v>
      </c>
    </row>
    <row r="86" spans="3:10" ht="12">
      <c r="C86">
        <f t="shared" si="6"/>
        <v>0.7600000000000005</v>
      </c>
      <c r="D86" s="5">
        <f t="shared" si="4"/>
        <v>0.3800000000000002</v>
      </c>
      <c r="E86">
        <v>0.305</v>
      </c>
      <c r="F86" s="6">
        <f t="shared" si="5"/>
        <v>0.3800000000000002</v>
      </c>
      <c r="I86">
        <v>1.31</v>
      </c>
      <c r="J86">
        <v>0.095</v>
      </c>
    </row>
    <row r="87" spans="3:10" ht="12">
      <c r="C87">
        <f t="shared" si="6"/>
        <v>0.7700000000000005</v>
      </c>
      <c r="D87" s="5">
        <f t="shared" si="4"/>
        <v>0.38500000000000023</v>
      </c>
      <c r="E87">
        <v>0.29</v>
      </c>
      <c r="F87" s="6">
        <f t="shared" si="5"/>
        <v>0.38500000000000023</v>
      </c>
      <c r="I87">
        <v>1.34</v>
      </c>
      <c r="J87">
        <v>0.09</v>
      </c>
    </row>
    <row r="88" spans="3:10" ht="12">
      <c r="C88">
        <f t="shared" si="6"/>
        <v>0.7800000000000005</v>
      </c>
      <c r="D88" s="5">
        <f t="shared" si="4"/>
        <v>0.39000000000000024</v>
      </c>
      <c r="E88">
        <v>0.28</v>
      </c>
      <c r="F88" s="6">
        <f t="shared" si="5"/>
        <v>0.39000000000000024</v>
      </c>
      <c r="I88">
        <v>1.37</v>
      </c>
      <c r="J88">
        <v>0.085</v>
      </c>
    </row>
    <row r="89" spans="3:10" ht="12">
      <c r="C89">
        <f t="shared" si="6"/>
        <v>0.7900000000000005</v>
      </c>
      <c r="D89" s="5">
        <f t="shared" si="4"/>
        <v>0.39500000000000024</v>
      </c>
      <c r="E89">
        <v>0.265</v>
      </c>
      <c r="F89" s="6">
        <f t="shared" si="5"/>
        <v>0.39500000000000024</v>
      </c>
      <c r="I89">
        <v>1.4</v>
      </c>
      <c r="J89">
        <v>0.08</v>
      </c>
    </row>
    <row r="90" spans="3:10" ht="12">
      <c r="C90">
        <f t="shared" si="6"/>
        <v>0.8000000000000005</v>
      </c>
      <c r="D90" s="5">
        <f t="shared" si="4"/>
        <v>0.40000000000000024</v>
      </c>
      <c r="E90">
        <v>0.25</v>
      </c>
      <c r="F90" s="6">
        <f t="shared" si="5"/>
        <v>0.40000000000000024</v>
      </c>
      <c r="I90">
        <v>1.44</v>
      </c>
      <c r="J90">
        <v>0.075</v>
      </c>
    </row>
    <row r="91" spans="3:10" ht="12">
      <c r="C91">
        <f t="shared" si="6"/>
        <v>0.8100000000000005</v>
      </c>
      <c r="D91" s="5">
        <f t="shared" si="4"/>
        <v>0.40500000000000025</v>
      </c>
      <c r="E91">
        <v>0.24</v>
      </c>
      <c r="F91" s="6">
        <f t="shared" si="5"/>
        <v>0.40500000000000025</v>
      </c>
      <c r="I91">
        <v>1.47</v>
      </c>
      <c r="J91">
        <v>0.07</v>
      </c>
    </row>
    <row r="92" spans="3:10" ht="12">
      <c r="C92">
        <f t="shared" si="6"/>
        <v>0.8200000000000005</v>
      </c>
      <c r="D92" s="5">
        <f t="shared" si="4"/>
        <v>0.41000000000000025</v>
      </c>
      <c r="E92">
        <v>0.23</v>
      </c>
      <c r="F92" s="6">
        <f t="shared" si="5"/>
        <v>0.41000000000000025</v>
      </c>
      <c r="I92">
        <v>1.515</v>
      </c>
      <c r="J92">
        <v>0.065</v>
      </c>
    </row>
    <row r="93" spans="3:10" ht="12">
      <c r="C93">
        <f t="shared" si="6"/>
        <v>0.8300000000000005</v>
      </c>
      <c r="D93" s="5">
        <f t="shared" si="4"/>
        <v>0.41500000000000026</v>
      </c>
      <c r="E93">
        <v>0.215</v>
      </c>
      <c r="F93" s="6">
        <f t="shared" si="5"/>
        <v>0.41500000000000026</v>
      </c>
      <c r="I93">
        <v>1.55</v>
      </c>
      <c r="J93">
        <v>0.06</v>
      </c>
    </row>
    <row r="94" spans="3:10" ht="12">
      <c r="C94">
        <f t="shared" si="6"/>
        <v>0.8400000000000005</v>
      </c>
      <c r="D94" s="5">
        <f t="shared" si="4"/>
        <v>0.42000000000000026</v>
      </c>
      <c r="E94">
        <v>0.2</v>
      </c>
      <c r="F94" s="6">
        <f t="shared" si="5"/>
        <v>0.42000000000000026</v>
      </c>
      <c r="I94">
        <v>1.6</v>
      </c>
      <c r="J94">
        <v>0.055</v>
      </c>
    </row>
    <row r="95" spans="3:10" ht="12">
      <c r="C95">
        <f t="shared" si="6"/>
        <v>0.8500000000000005</v>
      </c>
      <c r="D95" s="5">
        <f t="shared" si="4"/>
        <v>0.42500000000000027</v>
      </c>
      <c r="E95">
        <v>0.19</v>
      </c>
      <c r="F95" s="6">
        <f t="shared" si="5"/>
        <v>0.42500000000000027</v>
      </c>
      <c r="I95">
        <v>1.65</v>
      </c>
      <c r="J95">
        <v>0.05</v>
      </c>
    </row>
    <row r="96" spans="3:10" ht="12">
      <c r="C96">
        <f t="shared" si="6"/>
        <v>0.8600000000000005</v>
      </c>
      <c r="D96" s="5">
        <f t="shared" si="4"/>
        <v>0.43000000000000027</v>
      </c>
      <c r="E96">
        <v>0.175</v>
      </c>
      <c r="F96" s="6">
        <f t="shared" si="5"/>
        <v>0.43000000000000027</v>
      </c>
      <c r="I96">
        <v>1.685</v>
      </c>
      <c r="J96">
        <v>0.045</v>
      </c>
    </row>
    <row r="97" spans="3:10" ht="12">
      <c r="C97">
        <f t="shared" si="6"/>
        <v>0.8700000000000006</v>
      </c>
      <c r="D97" s="5">
        <f t="shared" si="4"/>
        <v>0.4350000000000003</v>
      </c>
      <c r="E97">
        <v>0.165</v>
      </c>
      <c r="F97" s="6">
        <f t="shared" si="5"/>
        <v>0.4350000000000003</v>
      </c>
      <c r="I97">
        <v>1.75</v>
      </c>
      <c r="J97">
        <v>0.04</v>
      </c>
    </row>
    <row r="98" spans="3:10" ht="12">
      <c r="C98">
        <f t="shared" si="6"/>
        <v>0.8800000000000006</v>
      </c>
      <c r="D98" s="5">
        <f t="shared" si="4"/>
        <v>0.4400000000000003</v>
      </c>
      <c r="E98">
        <v>0.15</v>
      </c>
      <c r="F98" s="6">
        <f t="shared" si="5"/>
        <v>0.4400000000000003</v>
      </c>
      <c r="I98">
        <v>1.81</v>
      </c>
      <c r="J98">
        <v>0.035</v>
      </c>
    </row>
    <row r="99" spans="3:10" ht="12">
      <c r="C99">
        <f t="shared" si="6"/>
        <v>0.8900000000000006</v>
      </c>
      <c r="D99" s="5">
        <f t="shared" si="4"/>
        <v>0.4450000000000003</v>
      </c>
      <c r="E99">
        <v>0.135</v>
      </c>
      <c r="F99" s="6">
        <f t="shared" si="5"/>
        <v>0.4450000000000003</v>
      </c>
      <c r="I99">
        <v>1.88</v>
      </c>
      <c r="J99">
        <v>0.03</v>
      </c>
    </row>
    <row r="100" spans="3:10" ht="12">
      <c r="C100">
        <f t="shared" si="6"/>
        <v>0.9000000000000006</v>
      </c>
      <c r="D100" s="5">
        <f t="shared" si="4"/>
        <v>0.4500000000000003</v>
      </c>
      <c r="E100">
        <v>0.125</v>
      </c>
      <c r="F100" s="6">
        <f t="shared" si="5"/>
        <v>0.4500000000000003</v>
      </c>
      <c r="I100">
        <v>1.96</v>
      </c>
      <c r="J100">
        <v>0.025</v>
      </c>
    </row>
    <row r="101" spans="3:10" ht="12">
      <c r="C101">
        <f t="shared" si="6"/>
        <v>0.9100000000000006</v>
      </c>
      <c r="D101" s="5">
        <f aca="true" t="shared" si="7" ref="D101:D110">C101/2</f>
        <v>0.4550000000000003</v>
      </c>
      <c r="E101">
        <v>0.11</v>
      </c>
      <c r="F101" s="6">
        <f t="shared" si="5"/>
        <v>0.4550000000000003</v>
      </c>
      <c r="I101">
        <v>2</v>
      </c>
      <c r="J101">
        <v>0.0225</v>
      </c>
    </row>
    <row r="102" spans="3:10" ht="12">
      <c r="C102">
        <f t="shared" si="6"/>
        <v>0.9200000000000006</v>
      </c>
      <c r="D102" s="5">
        <f t="shared" si="7"/>
        <v>0.4600000000000003</v>
      </c>
      <c r="E102">
        <v>0.1</v>
      </c>
      <c r="F102" s="6">
        <f t="shared" si="5"/>
        <v>0.4600000000000003</v>
      </c>
      <c r="I102">
        <v>2.05</v>
      </c>
      <c r="J102">
        <v>0.02</v>
      </c>
    </row>
    <row r="103" spans="3:10" ht="12">
      <c r="C103">
        <f t="shared" si="6"/>
        <v>0.9300000000000006</v>
      </c>
      <c r="D103" s="5">
        <f t="shared" si="7"/>
        <v>0.4650000000000003</v>
      </c>
      <c r="E103">
        <v>0.09</v>
      </c>
      <c r="F103" s="6">
        <f t="shared" si="5"/>
        <v>0.4650000000000003</v>
      </c>
      <c r="I103">
        <v>2.11</v>
      </c>
      <c r="J103">
        <v>0.0175</v>
      </c>
    </row>
    <row r="104" spans="3:10" ht="12">
      <c r="C104">
        <f t="shared" si="6"/>
        <v>0.9400000000000006</v>
      </c>
      <c r="D104" s="5">
        <f t="shared" si="7"/>
        <v>0.4700000000000003</v>
      </c>
      <c r="E104">
        <v>0.075</v>
      </c>
      <c r="F104" s="6">
        <f t="shared" si="5"/>
        <v>0.4700000000000003</v>
      </c>
      <c r="I104">
        <v>2.17</v>
      </c>
      <c r="J104">
        <v>0.015</v>
      </c>
    </row>
    <row r="105" spans="3:10" ht="12">
      <c r="C105">
        <v>0.95</v>
      </c>
      <c r="D105" s="5">
        <f t="shared" si="7"/>
        <v>0.475</v>
      </c>
      <c r="E105">
        <v>0.06</v>
      </c>
      <c r="F105" s="6">
        <f t="shared" si="5"/>
        <v>0.475</v>
      </c>
      <c r="I105">
        <v>2.24</v>
      </c>
      <c r="J105">
        <v>0.0125</v>
      </c>
    </row>
    <row r="106" spans="3:10" ht="12">
      <c r="C106">
        <v>0.96</v>
      </c>
      <c r="D106" s="5">
        <f t="shared" si="7"/>
        <v>0.48</v>
      </c>
      <c r="E106">
        <v>0.05</v>
      </c>
      <c r="F106" s="6">
        <f t="shared" si="5"/>
        <v>0.48</v>
      </c>
      <c r="I106">
        <v>2.32</v>
      </c>
      <c r="J106">
        <v>0.01</v>
      </c>
    </row>
    <row r="107" spans="3:10" ht="12">
      <c r="C107">
        <v>0.97</v>
      </c>
      <c r="D107" s="5">
        <f t="shared" si="7"/>
        <v>0.485</v>
      </c>
      <c r="E107">
        <v>0.04</v>
      </c>
      <c r="F107" s="6">
        <f t="shared" si="5"/>
        <v>0.485</v>
      </c>
      <c r="I107">
        <v>2.43</v>
      </c>
      <c r="J107">
        <v>0.0075</v>
      </c>
    </row>
    <row r="108" spans="3:10" ht="12">
      <c r="C108">
        <v>0.98</v>
      </c>
      <c r="D108" s="5">
        <f t="shared" si="7"/>
        <v>0.49</v>
      </c>
      <c r="E108">
        <v>0.025</v>
      </c>
      <c r="F108" s="6">
        <f t="shared" si="5"/>
        <v>0.49</v>
      </c>
      <c r="I108">
        <v>2.57</v>
      </c>
      <c r="J108">
        <v>0.005</v>
      </c>
    </row>
    <row r="109" spans="3:10" ht="12">
      <c r="C109">
        <v>0.99</v>
      </c>
      <c r="D109" s="5">
        <f t="shared" si="7"/>
        <v>0.495</v>
      </c>
      <c r="E109">
        <v>0.01</v>
      </c>
      <c r="F109" s="6">
        <f t="shared" si="5"/>
        <v>0.495</v>
      </c>
      <c r="I109">
        <v>2.81</v>
      </c>
      <c r="J109">
        <v>0.0025</v>
      </c>
    </row>
    <row r="110" spans="3:10" ht="12">
      <c r="C110">
        <v>1</v>
      </c>
      <c r="D110" s="5">
        <f t="shared" si="7"/>
        <v>0.5</v>
      </c>
      <c r="E110">
        <v>0</v>
      </c>
      <c r="F110" s="6">
        <f t="shared" si="5"/>
        <v>0.5</v>
      </c>
      <c r="I110">
        <v>3.25</v>
      </c>
      <c r="J110">
        <v>0.0005</v>
      </c>
    </row>
    <row r="111" spans="9:10" ht="12">
      <c r="I111">
        <v>3.75</v>
      </c>
      <c r="J111">
        <v>0.0001</v>
      </c>
    </row>
    <row r="112" spans="9:10" ht="12">
      <c r="I112">
        <v>4</v>
      </c>
      <c r="J112">
        <v>0</v>
      </c>
    </row>
    <row r="113" spans="9:10" ht="12">
      <c r="I113">
        <v>20</v>
      </c>
      <c r="J113"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wlouis</dc:creator>
  <cp:keywords/>
  <dc:description/>
  <cp:lastModifiedBy>Cassandra Chapman</cp:lastModifiedBy>
  <dcterms:created xsi:type="dcterms:W3CDTF">2009-09-18T23:29:28Z</dcterms:created>
  <dcterms:modified xsi:type="dcterms:W3CDTF">2017-03-01T23:19:45Z</dcterms:modified>
  <cp:category/>
  <cp:version/>
  <cp:contentType/>
  <cp:contentStatus/>
</cp:coreProperties>
</file>